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T:\Auditor\Transparency Award\23-24\"/>
    </mc:Choice>
  </mc:AlternateContent>
  <xr:revisionPtr revIDLastSave="0" documentId="13_ncr:1_{36A65D29-ED0B-4D9E-8498-0691AEB55557}" xr6:coauthVersionLast="47" xr6:coauthVersionMax="47" xr10:uidLastSave="{00000000-0000-0000-0000-000000000000}"/>
  <bookViews>
    <workbookView xWindow="38280" yWindow="-120" windowWidth="29040" windowHeight="15840" activeTab="2" xr2:uid="{D63EAF44-A53B-46A1-9050-489E50F3C4B5}"/>
  </bookViews>
  <sheets>
    <sheet name="Long Term Debt" sheetId="1" r:id="rId1"/>
    <sheet name="Total Outstanding Debt " sheetId="2" r:id="rId2"/>
    <sheet name="Revenue Tax Debt Per Capita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3" l="1"/>
  <c r="J13" i="3"/>
  <c r="H13" i="3"/>
  <c r="G13" i="3"/>
  <c r="F13" i="3"/>
  <c r="E13" i="3"/>
  <c r="D13" i="3"/>
  <c r="C13" i="3"/>
  <c r="B13" i="3"/>
  <c r="M23" i="2"/>
  <c r="L23" i="2"/>
  <c r="K23" i="2"/>
  <c r="J23" i="2"/>
  <c r="I23" i="2"/>
  <c r="H23" i="2"/>
  <c r="G23" i="2"/>
  <c r="F23" i="2"/>
  <c r="E23" i="2"/>
  <c r="D23" i="2"/>
  <c r="C23" i="2"/>
  <c r="F13" i="1"/>
</calcChain>
</file>

<file path=xl/sharedStrings.xml><?xml version="1.0" encoding="utf-8"?>
<sst xmlns="http://schemas.openxmlformats.org/spreadsheetml/2006/main" count="59" uniqueCount="51">
  <si>
    <t xml:space="preserve">  </t>
  </si>
  <si>
    <t>Total Outstanding Debt Obligations/ Long Term Debt</t>
  </si>
  <si>
    <t>Issue Description</t>
  </si>
  <si>
    <t>Orignial Balance</t>
  </si>
  <si>
    <t>Interest Rate</t>
  </si>
  <si>
    <t>Issue and Maturity Date</t>
  </si>
  <si>
    <t>Outstanding Balance</t>
  </si>
  <si>
    <t xml:space="preserve">2013 Limited Tax Refunding </t>
  </si>
  <si>
    <t>2.00-3.00%</t>
  </si>
  <si>
    <t>2013-2025</t>
  </si>
  <si>
    <t xml:space="preserve">2014 Combination Tax and Revenue </t>
  </si>
  <si>
    <t>3.00-4.00%</t>
  </si>
  <si>
    <t>2016-2034</t>
  </si>
  <si>
    <t>2015 Limited Tax Refunding</t>
  </si>
  <si>
    <t>3.00-3.50%</t>
  </si>
  <si>
    <t>2016-2021</t>
  </si>
  <si>
    <t xml:space="preserve">2017 Combination Tax and Revenue </t>
  </si>
  <si>
    <t>2017-2036</t>
  </si>
  <si>
    <t xml:space="preserve">2018 Combination Tax and Revenue </t>
  </si>
  <si>
    <t>3.00-5.00%</t>
  </si>
  <si>
    <t>2018-2038</t>
  </si>
  <si>
    <t>2020 Limited Tax Refunding</t>
  </si>
  <si>
    <t>2020-2030</t>
  </si>
  <si>
    <t xml:space="preserve">2021 Combination Tax and Revenue </t>
  </si>
  <si>
    <t>1.50-4.00%</t>
  </si>
  <si>
    <t>2021-2041</t>
  </si>
  <si>
    <t xml:space="preserve">2023 Combination Tax and Revenue </t>
  </si>
  <si>
    <t>4.00-5.00%</t>
  </si>
  <si>
    <t>2023-2043</t>
  </si>
  <si>
    <t>Total Bonds Payable</t>
  </si>
  <si>
    <t>Total Outstanding Debt as of September 30th of Each Year</t>
  </si>
  <si>
    <t xml:space="preserve">Original Debt Amount </t>
  </si>
  <si>
    <t>Tax Supported Debt:</t>
  </si>
  <si>
    <t xml:space="preserve">2005 Combination Tax and Revenue Certificates of Obligation </t>
  </si>
  <si>
    <t>-</t>
  </si>
  <si>
    <t xml:space="preserve">2006 Combination Tax and Revenue Certificates of Obligation </t>
  </si>
  <si>
    <t>2009 Limited Tax Refunding Bonds</t>
  </si>
  <si>
    <t xml:space="preserve">2010 Combination Tax and Revenue Certificates of Obligation </t>
  </si>
  <si>
    <t xml:space="preserve">2012 Limited Tax Refunding Bonds </t>
  </si>
  <si>
    <t>2013 Limited Tax Refunding Bonds</t>
  </si>
  <si>
    <t xml:space="preserve">2014 Combination Tax and Revenue Certificates of Obligation </t>
  </si>
  <si>
    <t xml:space="preserve">2015 Limited Tax Refunding Bonds </t>
  </si>
  <si>
    <t xml:space="preserve">2017 Combination Tax and Revenue Certificates of Obligation </t>
  </si>
  <si>
    <t xml:space="preserve">2018 Combination Tax and Revenue Certificates of Obligation </t>
  </si>
  <si>
    <t xml:space="preserve">2020 Limited Tax Refunding Bonds </t>
  </si>
  <si>
    <t xml:space="preserve">2021 Combination Tax and Revenue Certificates of Obligation </t>
  </si>
  <si>
    <t>2023 Combination Tax and Revenue Certificates of Obligation</t>
  </si>
  <si>
    <t>Total:</t>
  </si>
  <si>
    <t>*Bastrop County does not have revenue supported debt.</t>
  </si>
  <si>
    <t>Total Tax-Supported Debt Obligations</t>
  </si>
  <si>
    <r>
      <t>Tax-Supported Debt</t>
    </r>
    <r>
      <rPr>
        <sz val="11"/>
        <color theme="1"/>
        <rFont val="Cambria"/>
        <family val="1"/>
      </rPr>
      <t xml:space="preserve"> is supported by Ad Valorem taxes levied within the issuer’s boundaries. Bastrop County currently only issues Certificates of Obligation.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</si>
</sst>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Display"/>
      <family val="1"/>
      <scheme val="major"/>
    </font>
    <font>
      <b/>
      <sz val="11"/>
      <color theme="1"/>
      <name val="Aptos Display"/>
      <family val="1"/>
      <scheme val="major"/>
    </font>
    <font>
      <b/>
      <sz val="11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sz val="11"/>
      <color theme="1"/>
      <name val="Calibri"/>
      <family val="2"/>
    </font>
    <font>
      <b/>
      <sz val="11"/>
      <color rgb="FFFF0000"/>
      <name val="Aptos Narrow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Aptos Display"/>
      <family val="1"/>
      <scheme val="major"/>
    </font>
    <font>
      <sz val="14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164" fontId="6" fillId="0" borderId="6" xfId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7" fillId="0" borderId="7" xfId="3" applyNumberFormat="1" applyFont="1" applyBorder="1"/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center" wrapText="1"/>
    </xf>
    <xf numFmtId="10" fontId="6" fillId="0" borderId="9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3" fontId="7" fillId="0" borderId="10" xfId="3" applyNumberFormat="1" applyFont="1" applyBorder="1"/>
    <xf numFmtId="0" fontId="4" fillId="0" borderId="11" xfId="0" applyFont="1" applyBorder="1" applyAlignment="1">
      <alignment horizontal="left" vertical="center"/>
    </xf>
    <xf numFmtId="43" fontId="4" fillId="0" borderId="12" xfId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5" fontId="4" fillId="0" borderId="13" xfId="3" applyNumberFormat="1" applyFont="1" applyBorder="1"/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8" xfId="0" applyFont="1" applyBorder="1"/>
    <xf numFmtId="0" fontId="10" fillId="0" borderId="19" xfId="0" applyFont="1" applyBorder="1"/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7" xfId="0" applyFont="1" applyBorder="1"/>
    <xf numFmtId="42" fontId="10" fillId="0" borderId="0" xfId="0" applyNumberFormat="1" applyFont="1" applyAlignment="1">
      <alignment horizontal="center" vertical="center"/>
    </xf>
    <xf numFmtId="42" fontId="7" fillId="0" borderId="0" xfId="0" applyNumberFormat="1" applyFont="1" applyAlignment="1">
      <alignment horizontal="center" vertical="center"/>
    </xf>
    <xf numFmtId="0" fontId="7" fillId="0" borderId="17" xfId="0" applyFont="1" applyBorder="1" applyAlignment="1">
      <alignment horizontal="left"/>
    </xf>
    <xf numFmtId="4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18" xfId="0" applyFont="1" applyBorder="1" applyAlignment="1">
      <alignment horizontal="right"/>
    </xf>
    <xf numFmtId="3" fontId="7" fillId="0" borderId="0" xfId="3" applyNumberFormat="1" applyFont="1" applyBorder="1"/>
    <xf numFmtId="3" fontId="7" fillId="0" borderId="18" xfId="3" applyNumberFormat="1" applyFont="1" applyBorder="1"/>
    <xf numFmtId="0" fontId="7" fillId="0" borderId="22" xfId="0" applyFont="1" applyBorder="1"/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23" xfId="0" applyFont="1" applyBorder="1"/>
    <xf numFmtId="0" fontId="4" fillId="0" borderId="22" xfId="0" applyFont="1" applyBorder="1" applyAlignment="1">
      <alignment horizontal="right"/>
    </xf>
    <xf numFmtId="41" fontId="4" fillId="0" borderId="1" xfId="0" applyNumberFormat="1" applyFont="1" applyBorder="1" applyAlignment="1">
      <alignment horizontal="center" vertical="center"/>
    </xf>
    <xf numFmtId="3" fontId="4" fillId="0" borderId="23" xfId="0" applyNumberFormat="1" applyFont="1" applyBorder="1"/>
    <xf numFmtId="0" fontId="11" fillId="0" borderId="0" xfId="0" applyFont="1"/>
    <xf numFmtId="0" fontId="6" fillId="0" borderId="0" xfId="0" applyFont="1"/>
    <xf numFmtId="0" fontId="4" fillId="0" borderId="24" xfId="0" applyFont="1" applyBorder="1"/>
    <xf numFmtId="0" fontId="4" fillId="0" borderId="25" xfId="0" applyFont="1" applyBorder="1"/>
    <xf numFmtId="41" fontId="6" fillId="0" borderId="26" xfId="2" applyFont="1" applyBorder="1"/>
    <xf numFmtId="165" fontId="6" fillId="0" borderId="27" xfId="3" applyNumberFormat="1" applyFont="1" applyBorder="1"/>
    <xf numFmtId="166" fontId="6" fillId="0" borderId="27" xfId="0" applyNumberFormat="1" applyFont="1" applyBorder="1"/>
    <xf numFmtId="165" fontId="6" fillId="0" borderId="27" xfId="0" applyNumberFormat="1" applyFont="1" applyBorder="1"/>
    <xf numFmtId="3" fontId="6" fillId="0" borderId="0" xfId="0" applyNumberFormat="1" applyFont="1"/>
    <xf numFmtId="3" fontId="6" fillId="0" borderId="0" xfId="0" applyNumberFormat="1" applyFont="1" applyAlignment="1">
      <alignment horizontal="center" vertical="center" wrapText="1"/>
    </xf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">
    <cellStyle name="Comma" xfId="1" builtinId="3"/>
    <cellStyle name="Comma [0]" xfId="2" builtinId="6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Tax-Supported Debt Obligations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70414840678858E-2"/>
          <c:y val="0.21720081276717318"/>
          <c:w val="0.89876367264046741"/>
          <c:h val="0.697849531270442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423556835321793E-3"/>
                  <c:y val="6.781959986436080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59.54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C6B-47AF-92BB-19B2FF9D4C8B}"/>
                </c:ext>
              </c:extLst>
            </c:dLbl>
            <c:dLbl>
              <c:idx val="1"/>
              <c:layout>
                <c:manualLayout>
                  <c:x val="0"/>
                  <c:y val="5.08646998982705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58.71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C6B-47AF-92BB-19B2FF9D4C8B}"/>
                </c:ext>
              </c:extLst>
            </c:dLbl>
            <c:dLbl>
              <c:idx val="2"/>
              <c:layout>
                <c:manualLayout>
                  <c:x val="0"/>
                  <c:y val="-6.781959986436111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48.25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C6B-47AF-92BB-19B2FF9D4C8B}"/>
                </c:ext>
              </c:extLst>
            </c:dLbl>
            <c:dLbl>
              <c:idx val="3"/>
              <c:layout>
                <c:manualLayout>
                  <c:x val="-8.2270670505965125E-3"/>
                  <c:y val="1.02949618581502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56.42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C6B-47AF-92BB-19B2FF9D4C8B}"/>
                </c:ext>
              </c:extLst>
            </c:dLbl>
            <c:dLbl>
              <c:idx val="4"/>
              <c:layout>
                <c:manualLayout>
                  <c:x val="5.4847113670643084E-3"/>
                  <c:y val="-3.390979993218040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66.96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C6B-47AF-92BB-19B2FF9D4C8B}"/>
                </c:ext>
              </c:extLst>
            </c:dLbl>
            <c:dLbl>
              <c:idx val="5"/>
              <c:layout>
                <c:manualLayout>
                  <c:x val="5.5984219036610387E-5"/>
                  <c:y val="-2.06646854799305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60.93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C6B-47AF-92BB-19B2FF9D4C8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59.73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C6B-47AF-92BB-19B2FF9D4C8B}"/>
                </c:ext>
              </c:extLst>
            </c:dLbl>
            <c:dLbl>
              <c:idx val="7"/>
              <c:layout>
                <c:manualLayout>
                  <c:x val="0"/>
                  <c:y val="1.69548999660901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63.56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C6B-47AF-92BB-19B2FF9D4C8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52.12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C6B-47AF-92BB-19B2FF9D4C8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55.12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2E5-4D7F-9D00-A8BEB34B2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0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</c:numLit>
          </c:cat>
          <c:val>
            <c:numRef>
              <c:f>'[1]Total Rev tax-supported Debt'!$C$13:$L$13</c:f>
              <c:numCache>
                <c:formatCode>General</c:formatCode>
                <c:ptCount val="10"/>
                <c:pt idx="0">
                  <c:v>59.538107484338937</c:v>
                </c:pt>
                <c:pt idx="1">
                  <c:v>58.708235150956206</c:v>
                </c:pt>
                <c:pt idx="2">
                  <c:v>48.253025941609643</c:v>
                </c:pt>
                <c:pt idx="3">
                  <c:v>56.41664366093336</c:v>
                </c:pt>
                <c:pt idx="4">
                  <c:v>66.964677151048235</c:v>
                </c:pt>
                <c:pt idx="5">
                  <c:v>60.926830389992645</c:v>
                </c:pt>
                <c:pt idx="6">
                  <c:v>59.73</c:v>
                </c:pt>
                <c:pt idx="7">
                  <c:v>63.559854829074759</c:v>
                </c:pt>
                <c:pt idx="8">
                  <c:v>52.121117403829196</c:v>
                </c:pt>
                <c:pt idx="9">
                  <c:v>55.123902889215351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6B-47AF-92BB-19B2FF9D4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924112"/>
        <c:axId val="301925288"/>
        <c:extLst/>
      </c:barChart>
      <c:catAx>
        <c:axId val="3019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25288"/>
        <c:crosses val="autoZero"/>
        <c:auto val="1"/>
        <c:lblAlgn val="ctr"/>
        <c:lblOffset val="100"/>
        <c:noMultiLvlLbl val="0"/>
      </c:catAx>
      <c:valAx>
        <c:axId val="30192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</xdr:colOff>
      <xdr:row>14</xdr:row>
      <xdr:rowOff>74295</xdr:rowOff>
    </xdr:from>
    <xdr:to>
      <xdr:col>8</xdr:col>
      <xdr:colOff>161925</xdr:colOff>
      <xdr:row>34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9E95E5-280E-4044-8F1D-EB5983261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uditor\Transparency%20Award\23-24\Debt%20Obligations.xlsx" TargetMode="External"/><Relationship Id="rId1" Type="http://schemas.openxmlformats.org/officeDocument/2006/relationships/externalLinkPath" Target="Debt%20Oblig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Rev tax-supported Debt"/>
      <sheetName val="Debt Per Capita 2"/>
      <sheetName val="Total Outstanding Debt"/>
      <sheetName val="Long term debt"/>
      <sheetName val="Legal Debt Margin"/>
      <sheetName val="Full time Employees"/>
      <sheetName val="Debt Obligation Summary"/>
    </sheetNames>
    <sheetDataSet>
      <sheetData sheetId="0">
        <row r="13">
          <cell r="C13">
            <v>59.538107484338937</v>
          </cell>
          <cell r="D13">
            <v>58.708235150956206</v>
          </cell>
          <cell r="E13">
            <v>48.253025941609643</v>
          </cell>
          <cell r="F13">
            <v>56.41664366093336</v>
          </cell>
          <cell r="G13">
            <v>66.964677151048235</v>
          </cell>
          <cell r="H13">
            <v>60.926830389992645</v>
          </cell>
          <cell r="I13">
            <v>59.73</v>
          </cell>
          <cell r="J13">
            <v>63.559854829074759</v>
          </cell>
          <cell r="K13">
            <v>52.121117403829196</v>
          </cell>
          <cell r="L13">
            <v>55.123902889215351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7F2AC-CB02-4985-A678-F049783FD629}">
  <dimension ref="B1:F21"/>
  <sheetViews>
    <sheetView workbookViewId="0">
      <selection activeCell="F19" sqref="F19"/>
    </sheetView>
  </sheetViews>
  <sheetFormatPr defaultRowHeight="15" x14ac:dyDescent="0.25"/>
  <cols>
    <col min="1" max="1" width="9.7109375" customWidth="1"/>
    <col min="2" max="2" width="35.140625" customWidth="1"/>
    <col min="3" max="3" width="15" customWidth="1"/>
    <col min="4" max="4" width="16" customWidth="1"/>
    <col min="5" max="5" width="14.140625" customWidth="1"/>
    <col min="6" max="6" width="15.7109375" customWidth="1"/>
  </cols>
  <sheetData>
    <row r="1" spans="2:6" x14ac:dyDescent="0.25">
      <c r="B1" s="62" t="s">
        <v>0</v>
      </c>
      <c r="C1" s="63"/>
      <c r="D1" s="63"/>
      <c r="E1" s="63"/>
      <c r="F1" s="63"/>
    </row>
    <row r="2" spans="2:6" x14ac:dyDescent="0.25">
      <c r="B2" s="63"/>
      <c r="C2" s="63"/>
      <c r="D2" s="63"/>
      <c r="E2" s="63"/>
      <c r="F2" s="63"/>
    </row>
    <row r="3" spans="2:6" ht="15.75" thickBot="1" x14ac:dyDescent="0.3">
      <c r="B3" s="64" t="s">
        <v>1</v>
      </c>
      <c r="C3" s="64"/>
      <c r="D3" s="64"/>
      <c r="E3" s="64"/>
      <c r="F3" s="64"/>
    </row>
    <row r="4" spans="2:6" ht="29.25" thickBot="1" x14ac:dyDescent="0.3">
      <c r="B4" s="1" t="s">
        <v>2</v>
      </c>
      <c r="C4" s="2" t="s">
        <v>3</v>
      </c>
      <c r="D4" s="2" t="s">
        <v>4</v>
      </c>
      <c r="E4" s="3" t="s">
        <v>5</v>
      </c>
      <c r="F4" s="4" t="s">
        <v>6</v>
      </c>
    </row>
    <row r="5" spans="2:6" ht="15.75" thickTop="1" x14ac:dyDescent="0.25">
      <c r="B5" s="5" t="s">
        <v>7</v>
      </c>
      <c r="C5" s="6">
        <v>9120000</v>
      </c>
      <c r="D5" s="7" t="s">
        <v>8</v>
      </c>
      <c r="E5" s="7" t="s">
        <v>9</v>
      </c>
      <c r="F5" s="8">
        <v>1780000</v>
      </c>
    </row>
    <row r="6" spans="2:6" x14ac:dyDescent="0.25">
      <c r="B6" s="9" t="s">
        <v>10</v>
      </c>
      <c r="C6" s="6">
        <v>9335000</v>
      </c>
      <c r="D6" s="7" t="s">
        <v>11</v>
      </c>
      <c r="E6" s="7" t="s">
        <v>12</v>
      </c>
      <c r="F6" s="8">
        <v>6355000</v>
      </c>
    </row>
    <row r="7" spans="2:6" x14ac:dyDescent="0.25">
      <c r="B7" s="5" t="s">
        <v>13</v>
      </c>
      <c r="C7" s="6">
        <v>4715000</v>
      </c>
      <c r="D7" s="7" t="s">
        <v>14</v>
      </c>
      <c r="E7" s="7" t="s">
        <v>15</v>
      </c>
      <c r="F7" s="8">
        <v>1335000</v>
      </c>
    </row>
    <row r="8" spans="2:6" x14ac:dyDescent="0.25">
      <c r="B8" s="10" t="s">
        <v>16</v>
      </c>
      <c r="C8" s="11">
        <v>9290000</v>
      </c>
      <c r="D8" s="12">
        <v>0.03</v>
      </c>
      <c r="E8" s="13" t="s">
        <v>17</v>
      </c>
      <c r="F8" s="8">
        <v>7185000</v>
      </c>
    </row>
    <row r="9" spans="2:6" x14ac:dyDescent="0.25">
      <c r="B9" s="10" t="s">
        <v>18</v>
      </c>
      <c r="C9" s="11">
        <v>9305000</v>
      </c>
      <c r="D9" s="12" t="s">
        <v>19</v>
      </c>
      <c r="E9" s="13" t="s">
        <v>20</v>
      </c>
      <c r="F9" s="8">
        <v>7895000</v>
      </c>
    </row>
    <row r="10" spans="2:6" x14ac:dyDescent="0.25">
      <c r="B10" s="10" t="s">
        <v>21</v>
      </c>
      <c r="C10" s="11">
        <v>6468000</v>
      </c>
      <c r="D10" s="12">
        <v>1.09E-2</v>
      </c>
      <c r="E10" s="13" t="s">
        <v>22</v>
      </c>
      <c r="F10" s="8">
        <v>4668000</v>
      </c>
    </row>
    <row r="11" spans="2:6" x14ac:dyDescent="0.25">
      <c r="B11" s="10" t="s">
        <v>23</v>
      </c>
      <c r="C11" s="11">
        <v>8945000</v>
      </c>
      <c r="D11" s="12" t="s">
        <v>24</v>
      </c>
      <c r="E11" s="13" t="s">
        <v>25</v>
      </c>
      <c r="F11" s="8">
        <v>8585000</v>
      </c>
    </row>
    <row r="12" spans="2:6" x14ac:dyDescent="0.25">
      <c r="B12" s="10" t="s">
        <v>26</v>
      </c>
      <c r="C12" s="11">
        <v>8815000</v>
      </c>
      <c r="D12" s="12" t="s">
        <v>27</v>
      </c>
      <c r="E12" s="13" t="s">
        <v>28</v>
      </c>
      <c r="F12" s="14">
        <v>8815000</v>
      </c>
    </row>
    <row r="13" spans="2:6" ht="15.75" thickBot="1" x14ac:dyDescent="0.3">
      <c r="B13" s="15" t="s">
        <v>29</v>
      </c>
      <c r="C13" s="16"/>
      <c r="D13" s="17"/>
      <c r="E13" s="17"/>
      <c r="F13" s="18">
        <f>SUM(F5:F12)</f>
        <v>46618000</v>
      </c>
    </row>
    <row r="14" spans="2:6" x14ac:dyDescent="0.25">
      <c r="C14" s="19"/>
      <c r="F14" s="20"/>
    </row>
    <row r="15" spans="2:6" x14ac:dyDescent="0.25">
      <c r="C15" s="19"/>
      <c r="F15" s="20"/>
    </row>
    <row r="16" spans="2:6" x14ac:dyDescent="0.25">
      <c r="C16" s="19"/>
      <c r="F16" s="20"/>
    </row>
    <row r="17" spans="2:6" x14ac:dyDescent="0.25">
      <c r="C17" s="19"/>
      <c r="F17" s="20"/>
    </row>
    <row r="18" spans="2:6" x14ac:dyDescent="0.25">
      <c r="B18" s="65"/>
      <c r="C18" s="65"/>
      <c r="D18" s="65"/>
      <c r="E18" s="65"/>
      <c r="F18" s="20"/>
    </row>
    <row r="19" spans="2:6" x14ac:dyDescent="0.25">
      <c r="C19" s="19"/>
      <c r="F19" s="20"/>
    </row>
    <row r="20" spans="2:6" x14ac:dyDescent="0.25">
      <c r="C20" s="19"/>
      <c r="F20" s="20"/>
    </row>
    <row r="21" spans="2:6" x14ac:dyDescent="0.25">
      <c r="F21" s="20"/>
    </row>
  </sheetData>
  <mergeCells count="3">
    <mergeCell ref="B1:F2"/>
    <mergeCell ref="B3:F3"/>
    <mergeCell ref="B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9730-3561-4994-8956-CC659790E832}">
  <dimension ref="A1:M35"/>
  <sheetViews>
    <sheetView workbookViewId="0">
      <selection activeCell="B30" sqref="B30"/>
    </sheetView>
  </sheetViews>
  <sheetFormatPr defaultRowHeight="15" x14ac:dyDescent="0.25"/>
  <cols>
    <col min="2" max="2" width="54.42578125" customWidth="1"/>
    <col min="3" max="3" width="16.140625" customWidth="1"/>
    <col min="4" max="4" width="17" customWidth="1"/>
    <col min="5" max="5" width="17.42578125" customWidth="1"/>
    <col min="6" max="6" width="15.85546875" customWidth="1"/>
    <col min="7" max="7" width="15.7109375" customWidth="1"/>
    <col min="8" max="8" width="16.42578125" customWidth="1"/>
    <col min="9" max="9" width="14.7109375" customWidth="1"/>
    <col min="10" max="10" width="16.140625" customWidth="1"/>
    <col min="11" max="13" width="15.7109375" customWidth="1"/>
  </cols>
  <sheetData>
    <row r="1" spans="1:13" x14ac:dyDescent="0.25">
      <c r="A1" s="21"/>
      <c r="B1" s="21"/>
      <c r="C1" s="22"/>
      <c r="D1" s="22"/>
      <c r="E1" s="22"/>
      <c r="F1" s="22"/>
      <c r="G1" s="22"/>
      <c r="H1" s="22"/>
      <c r="I1" s="22"/>
      <c r="J1" s="22"/>
      <c r="K1" s="22"/>
      <c r="L1" s="23"/>
      <c r="M1" s="23"/>
    </row>
    <row r="2" spans="1:13" x14ac:dyDescent="0.25">
      <c r="A2" s="21"/>
      <c r="B2" s="21"/>
      <c r="C2" s="22"/>
      <c r="D2" s="22"/>
      <c r="E2" s="22"/>
      <c r="F2" s="22"/>
      <c r="G2" s="22"/>
      <c r="H2" s="22"/>
      <c r="I2" s="22"/>
      <c r="J2" s="22"/>
      <c r="K2" s="22"/>
    </row>
    <row r="3" spans="1:13" x14ac:dyDescent="0.25">
      <c r="A3" s="21"/>
      <c r="B3" s="21"/>
      <c r="C3" s="22"/>
      <c r="D3" s="22"/>
      <c r="E3" s="22"/>
      <c r="F3" s="22"/>
      <c r="G3" s="22"/>
      <c r="H3" s="22"/>
      <c r="I3" s="22"/>
      <c r="J3" s="22"/>
      <c r="K3" s="22"/>
    </row>
    <row r="4" spans="1:13" ht="15.75" thickBot="1" x14ac:dyDescent="0.3">
      <c r="A4" s="21"/>
      <c r="B4" s="21"/>
      <c r="C4" s="22"/>
      <c r="D4" s="22"/>
      <c r="E4" s="22"/>
      <c r="F4" s="22"/>
      <c r="G4" s="22"/>
      <c r="H4" s="22"/>
      <c r="I4" s="22"/>
      <c r="J4" s="22"/>
      <c r="K4" s="22"/>
    </row>
    <row r="5" spans="1:13" ht="18.75" x14ac:dyDescent="0.25">
      <c r="A5" s="21"/>
      <c r="B5" s="66" t="s">
        <v>30</v>
      </c>
      <c r="C5" s="67"/>
      <c r="D5" s="67"/>
      <c r="E5" s="67"/>
      <c r="F5" s="67"/>
      <c r="G5" s="67"/>
      <c r="H5" s="67"/>
      <c r="I5" s="67"/>
      <c r="J5" s="67"/>
      <c r="K5" s="67"/>
      <c r="L5" s="24"/>
      <c r="M5" s="25"/>
    </row>
    <row r="6" spans="1:13" x14ac:dyDescent="0.25">
      <c r="A6" s="21"/>
      <c r="B6" s="26"/>
      <c r="C6" s="68" t="s">
        <v>31</v>
      </c>
      <c r="D6" s="27"/>
      <c r="E6" s="27"/>
      <c r="F6" s="27"/>
      <c r="G6" s="27"/>
      <c r="H6" s="27"/>
      <c r="I6" s="27"/>
      <c r="J6" s="27"/>
      <c r="K6" s="27"/>
      <c r="L6" s="28"/>
      <c r="M6" s="29"/>
    </row>
    <row r="7" spans="1:13" x14ac:dyDescent="0.25">
      <c r="A7" s="21"/>
      <c r="B7" s="30"/>
      <c r="C7" s="69"/>
      <c r="D7" s="31">
        <v>2014</v>
      </c>
      <c r="E7" s="31">
        <v>2015</v>
      </c>
      <c r="F7" s="31">
        <v>2016</v>
      </c>
      <c r="G7" s="31">
        <v>2017</v>
      </c>
      <c r="H7" s="31">
        <v>2018</v>
      </c>
      <c r="I7" s="31">
        <v>2019</v>
      </c>
      <c r="J7" s="31">
        <v>2020</v>
      </c>
      <c r="K7" s="31">
        <v>2021</v>
      </c>
      <c r="L7" s="32">
        <v>2022</v>
      </c>
      <c r="M7" s="33">
        <v>2023</v>
      </c>
    </row>
    <row r="8" spans="1:13" x14ac:dyDescent="0.25">
      <c r="A8" s="21"/>
      <c r="B8" s="34" t="s">
        <v>32</v>
      </c>
      <c r="C8" s="35"/>
      <c r="D8" s="36"/>
      <c r="E8" s="36"/>
      <c r="F8" s="36"/>
      <c r="G8" s="36"/>
      <c r="H8" s="36"/>
      <c r="I8" s="36"/>
      <c r="J8" s="36"/>
      <c r="K8" s="36"/>
      <c r="L8" s="28"/>
      <c r="M8" s="29"/>
    </row>
    <row r="9" spans="1:13" x14ac:dyDescent="0.25">
      <c r="A9" s="21"/>
      <c r="B9" s="37" t="s">
        <v>33</v>
      </c>
      <c r="C9" s="38">
        <v>9500000</v>
      </c>
      <c r="D9" s="38">
        <v>1510000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9" t="s">
        <v>34</v>
      </c>
      <c r="M9" s="40" t="s">
        <v>34</v>
      </c>
    </row>
    <row r="10" spans="1:13" x14ac:dyDescent="0.25">
      <c r="A10" s="21"/>
      <c r="B10" s="37" t="s">
        <v>35</v>
      </c>
      <c r="C10" s="38">
        <v>9500000</v>
      </c>
      <c r="D10" s="38">
        <v>4890000</v>
      </c>
      <c r="E10" s="38">
        <v>240000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 t="s">
        <v>34</v>
      </c>
      <c r="M10" s="40" t="s">
        <v>34</v>
      </c>
    </row>
    <row r="11" spans="1:13" x14ac:dyDescent="0.25">
      <c r="A11" s="21"/>
      <c r="B11" s="26" t="s">
        <v>36</v>
      </c>
      <c r="C11" s="38">
        <v>3830000</v>
      </c>
      <c r="D11" s="38">
        <v>2140000</v>
      </c>
      <c r="E11" s="38">
        <v>1745000</v>
      </c>
      <c r="F11" s="38">
        <v>1335000</v>
      </c>
      <c r="G11" s="38">
        <v>910000</v>
      </c>
      <c r="H11" s="38">
        <v>465000</v>
      </c>
      <c r="I11" s="38">
        <v>0</v>
      </c>
      <c r="J11" s="38">
        <v>0</v>
      </c>
      <c r="K11" s="38">
        <v>0</v>
      </c>
      <c r="L11" s="39" t="s">
        <v>34</v>
      </c>
      <c r="M11" s="40" t="s">
        <v>34</v>
      </c>
    </row>
    <row r="12" spans="1:13" x14ac:dyDescent="0.25">
      <c r="A12" s="21"/>
      <c r="B12" s="26" t="s">
        <v>37</v>
      </c>
      <c r="C12" s="38">
        <v>10810000</v>
      </c>
      <c r="D12" s="38">
        <v>9240000</v>
      </c>
      <c r="E12" s="38">
        <v>8800000</v>
      </c>
      <c r="F12" s="38">
        <v>8350000</v>
      </c>
      <c r="G12" s="38">
        <v>7885000</v>
      </c>
      <c r="H12" s="38">
        <v>7405000</v>
      </c>
      <c r="I12" s="38">
        <v>6910000</v>
      </c>
      <c r="J12" s="38">
        <v>6400000</v>
      </c>
      <c r="K12" s="38">
        <v>0</v>
      </c>
      <c r="L12" s="39" t="s">
        <v>34</v>
      </c>
      <c r="M12" s="40" t="s">
        <v>34</v>
      </c>
    </row>
    <row r="13" spans="1:13" x14ac:dyDescent="0.25">
      <c r="A13" s="21"/>
      <c r="B13" s="26" t="s">
        <v>38</v>
      </c>
      <c r="C13" s="38">
        <v>6425000</v>
      </c>
      <c r="D13" s="38">
        <v>5405000</v>
      </c>
      <c r="E13" s="38">
        <v>4875000</v>
      </c>
      <c r="F13" s="38">
        <v>4330000</v>
      </c>
      <c r="G13" s="38">
        <v>3765000</v>
      </c>
      <c r="H13" s="38">
        <v>3190000</v>
      </c>
      <c r="I13" s="38">
        <v>2595000</v>
      </c>
      <c r="J13" s="38">
        <v>1980000</v>
      </c>
      <c r="K13" s="38">
        <v>1345000</v>
      </c>
      <c r="L13" s="41">
        <v>685000</v>
      </c>
      <c r="M13" s="40" t="s">
        <v>34</v>
      </c>
    </row>
    <row r="14" spans="1:13" x14ac:dyDescent="0.25">
      <c r="A14" s="21"/>
      <c r="B14" s="26" t="s">
        <v>39</v>
      </c>
      <c r="C14" s="38">
        <v>9120000</v>
      </c>
      <c r="D14" s="38">
        <v>8845000</v>
      </c>
      <c r="E14" s="38">
        <v>8505000</v>
      </c>
      <c r="F14" s="38">
        <v>8155000</v>
      </c>
      <c r="G14" s="38">
        <v>7795000</v>
      </c>
      <c r="H14" s="38">
        <v>6865000</v>
      </c>
      <c r="I14" s="38">
        <v>5910000</v>
      </c>
      <c r="J14" s="38">
        <v>4925000</v>
      </c>
      <c r="K14" s="38">
        <v>3910000</v>
      </c>
      <c r="L14" s="41">
        <v>2860000</v>
      </c>
      <c r="M14" s="42">
        <v>1780000</v>
      </c>
    </row>
    <row r="15" spans="1:13" x14ac:dyDescent="0.25">
      <c r="A15" s="21"/>
      <c r="B15" s="26" t="s">
        <v>40</v>
      </c>
      <c r="C15" s="38">
        <v>9335000</v>
      </c>
      <c r="D15" s="38">
        <v>9335000</v>
      </c>
      <c r="E15" s="38">
        <v>9335000</v>
      </c>
      <c r="F15" s="38">
        <v>8835000</v>
      </c>
      <c r="G15" s="38">
        <v>8735000</v>
      </c>
      <c r="H15" s="38">
        <v>8535000</v>
      </c>
      <c r="I15" s="38">
        <v>8185000</v>
      </c>
      <c r="J15" s="38">
        <v>7750000</v>
      </c>
      <c r="K15" s="38">
        <v>7300000</v>
      </c>
      <c r="L15" s="41">
        <v>6835000</v>
      </c>
      <c r="M15" s="42">
        <v>6355000</v>
      </c>
    </row>
    <row r="16" spans="1:13" x14ac:dyDescent="0.25">
      <c r="A16" s="21"/>
      <c r="B16" s="26" t="s">
        <v>41</v>
      </c>
      <c r="C16" s="38">
        <v>4715000</v>
      </c>
      <c r="D16" s="38">
        <v>4715000</v>
      </c>
      <c r="E16" s="38">
        <v>4715000</v>
      </c>
      <c r="F16" s="38">
        <v>4175000</v>
      </c>
      <c r="G16" s="38">
        <v>3375000</v>
      </c>
      <c r="H16" s="38">
        <v>3085000</v>
      </c>
      <c r="I16" s="38">
        <v>2780000</v>
      </c>
      <c r="J16" s="38">
        <v>2455000</v>
      </c>
      <c r="K16" s="38">
        <v>2105000</v>
      </c>
      <c r="L16" s="41">
        <v>1730000</v>
      </c>
      <c r="M16" s="42">
        <v>1335000</v>
      </c>
    </row>
    <row r="17" spans="1:13" x14ac:dyDescent="0.25">
      <c r="A17" s="21"/>
      <c r="B17" s="26" t="s">
        <v>42</v>
      </c>
      <c r="C17" s="38">
        <v>9290000</v>
      </c>
      <c r="D17" s="38">
        <v>0</v>
      </c>
      <c r="E17" s="38">
        <v>0</v>
      </c>
      <c r="F17" s="38">
        <v>0</v>
      </c>
      <c r="G17" s="38">
        <v>9290000</v>
      </c>
      <c r="H17" s="38">
        <v>9290000</v>
      </c>
      <c r="I17" s="38">
        <v>8895000</v>
      </c>
      <c r="J17" s="38">
        <v>8485000</v>
      </c>
      <c r="K17" s="38">
        <v>8065000</v>
      </c>
      <c r="L17" s="41">
        <v>7630000</v>
      </c>
      <c r="M17" s="42">
        <v>7185000</v>
      </c>
    </row>
    <row r="18" spans="1:13" x14ac:dyDescent="0.25">
      <c r="A18" s="21"/>
      <c r="B18" s="26" t="s">
        <v>43</v>
      </c>
      <c r="C18" s="38">
        <v>9305000</v>
      </c>
      <c r="D18" s="38">
        <v>0</v>
      </c>
      <c r="E18" s="38">
        <v>0</v>
      </c>
      <c r="F18" s="38">
        <v>0</v>
      </c>
      <c r="G18" s="38">
        <v>0</v>
      </c>
      <c r="H18" s="38">
        <v>9305000</v>
      </c>
      <c r="I18" s="38">
        <v>9305000</v>
      </c>
      <c r="J18" s="38">
        <v>8980000</v>
      </c>
      <c r="K18" s="38">
        <v>8635000</v>
      </c>
      <c r="L18" s="41">
        <v>8275000</v>
      </c>
      <c r="M18" s="42">
        <v>7895000</v>
      </c>
    </row>
    <row r="19" spans="1:13" x14ac:dyDescent="0.25">
      <c r="A19" s="21"/>
      <c r="B19" s="26" t="s">
        <v>44</v>
      </c>
      <c r="C19" s="38">
        <v>6468000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5956000</v>
      </c>
      <c r="L19" s="41">
        <v>5314000</v>
      </c>
      <c r="M19" s="42">
        <v>4668000</v>
      </c>
    </row>
    <row r="20" spans="1:13" x14ac:dyDescent="0.25">
      <c r="A20" s="21"/>
      <c r="B20" s="26" t="s">
        <v>45</v>
      </c>
      <c r="C20" s="38">
        <v>8945000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8945000</v>
      </c>
      <c r="L20" s="41">
        <v>8945000</v>
      </c>
      <c r="M20" s="42">
        <v>8585000</v>
      </c>
    </row>
    <row r="21" spans="1:13" x14ac:dyDescent="0.25">
      <c r="A21" s="21"/>
      <c r="B21" s="26" t="s">
        <v>46</v>
      </c>
      <c r="C21" s="38">
        <v>8815000</v>
      </c>
      <c r="D21" s="38"/>
      <c r="E21" s="38"/>
      <c r="F21" s="38"/>
      <c r="G21" s="38"/>
      <c r="H21" s="38"/>
      <c r="I21" s="38"/>
      <c r="J21" s="38"/>
      <c r="K21" s="38"/>
      <c r="L21" s="41"/>
      <c r="M21" s="42">
        <v>8815000</v>
      </c>
    </row>
    <row r="22" spans="1:13" ht="15.75" thickBot="1" x14ac:dyDescent="0.3">
      <c r="A22" s="21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5"/>
      <c r="M22" s="46"/>
    </row>
    <row r="23" spans="1:13" ht="15.75" thickBot="1" x14ac:dyDescent="0.3">
      <c r="A23" s="21"/>
      <c r="B23" s="47" t="s">
        <v>47</v>
      </c>
      <c r="C23" s="48">
        <f>SUM(C9:C22)</f>
        <v>106058000</v>
      </c>
      <c r="D23" s="48">
        <f t="shared" ref="D23:H23" si="0">SUM(D9:D22)</f>
        <v>46080000</v>
      </c>
      <c r="E23" s="48">
        <f t="shared" si="0"/>
        <v>38215000</v>
      </c>
      <c r="F23" s="48">
        <f t="shared" si="0"/>
        <v>35180000</v>
      </c>
      <c r="G23" s="48">
        <f t="shared" si="0"/>
        <v>41755000</v>
      </c>
      <c r="H23" s="48">
        <f t="shared" si="0"/>
        <v>48140000</v>
      </c>
      <c r="I23" s="48">
        <f>SUM(I9:I22)</f>
        <v>44580000</v>
      </c>
      <c r="J23" s="48">
        <f>SUM(J9:J22)</f>
        <v>40975000</v>
      </c>
      <c r="K23" s="48">
        <f>SUM(K9:K22)</f>
        <v>46261000</v>
      </c>
      <c r="L23" s="49">
        <f>SUM(L13:L20)</f>
        <v>42274000</v>
      </c>
      <c r="M23" s="49">
        <f>SUM(M13:M21)</f>
        <v>46618000</v>
      </c>
    </row>
    <row r="24" spans="1:13" x14ac:dyDescent="0.25">
      <c r="A24" s="21"/>
      <c r="B24" s="21"/>
      <c r="C24" s="22"/>
      <c r="D24" s="22"/>
      <c r="E24" s="22"/>
      <c r="F24" s="22"/>
      <c r="G24" s="22"/>
      <c r="H24" s="22"/>
      <c r="I24" s="22"/>
      <c r="J24" s="22"/>
      <c r="K24" s="22"/>
    </row>
    <row r="25" spans="1:13" x14ac:dyDescent="0.25">
      <c r="A25" s="21"/>
      <c r="B25" s="21" t="s">
        <v>48</v>
      </c>
      <c r="C25" s="22"/>
      <c r="D25" s="22"/>
      <c r="E25" s="22"/>
      <c r="F25" s="22"/>
      <c r="G25" s="22"/>
      <c r="H25" s="22"/>
      <c r="I25" s="22"/>
      <c r="J25" s="22"/>
      <c r="K25" s="22"/>
    </row>
    <row r="26" spans="1:13" x14ac:dyDescent="0.25">
      <c r="A26" s="21"/>
      <c r="B26" s="21"/>
      <c r="C26" s="22"/>
      <c r="D26" s="22"/>
      <c r="E26" s="22"/>
      <c r="F26" s="22"/>
      <c r="G26" s="22"/>
      <c r="H26" s="22"/>
      <c r="I26" s="22"/>
      <c r="J26" s="22"/>
      <c r="K26" s="22"/>
    </row>
    <row r="27" spans="1:13" x14ac:dyDescent="0.25">
      <c r="A27" s="21"/>
      <c r="B27" s="21"/>
      <c r="C27" s="22"/>
      <c r="D27" s="22"/>
      <c r="E27" s="22"/>
      <c r="F27" s="22"/>
      <c r="G27" s="22"/>
      <c r="H27" s="22"/>
      <c r="I27" s="22"/>
      <c r="J27" s="22"/>
      <c r="K27" s="22"/>
    </row>
    <row r="28" spans="1:13" x14ac:dyDescent="0.25">
      <c r="A28" s="21"/>
      <c r="B28" s="21"/>
      <c r="C28" s="22"/>
      <c r="D28" s="22"/>
      <c r="E28" s="22"/>
      <c r="F28" s="22"/>
      <c r="G28" s="22"/>
      <c r="H28" s="22"/>
      <c r="I28" s="22"/>
      <c r="J28" s="22"/>
      <c r="K28" s="22"/>
    </row>
    <row r="29" spans="1:13" x14ac:dyDescent="0.25">
      <c r="A29" s="21"/>
      <c r="B29" s="21"/>
      <c r="C29" s="22"/>
      <c r="D29" s="22"/>
      <c r="E29" s="22"/>
      <c r="F29" s="22"/>
      <c r="G29" s="22"/>
      <c r="H29" s="22"/>
      <c r="I29" s="22"/>
      <c r="J29" s="22"/>
      <c r="K29" s="22"/>
    </row>
    <row r="30" spans="1:13" x14ac:dyDescent="0.25">
      <c r="A30" s="21"/>
      <c r="B30" s="21"/>
      <c r="C30" s="22"/>
      <c r="D30" s="22"/>
      <c r="E30" s="22"/>
      <c r="F30" s="23"/>
      <c r="G30" s="23"/>
      <c r="H30" s="23"/>
      <c r="I30" s="23"/>
      <c r="J30" s="23"/>
      <c r="K30" s="23"/>
    </row>
    <row r="31" spans="1:13" x14ac:dyDescent="0.25">
      <c r="A31" s="21"/>
      <c r="B31" s="21"/>
      <c r="C31" s="22"/>
      <c r="D31" s="22"/>
      <c r="E31" s="22"/>
      <c r="F31" s="23"/>
      <c r="G31" s="23"/>
      <c r="H31" s="23"/>
      <c r="I31" s="23"/>
      <c r="J31" s="23"/>
      <c r="K31" s="23"/>
    </row>
    <row r="32" spans="1:13" x14ac:dyDescent="0.25">
      <c r="A32" s="21"/>
      <c r="B32" s="21"/>
      <c r="C32" s="22"/>
      <c r="D32" s="22"/>
      <c r="E32" s="22"/>
      <c r="F32" s="23"/>
      <c r="G32" s="23"/>
      <c r="H32" s="23"/>
      <c r="I32" s="23"/>
      <c r="J32" s="23"/>
      <c r="K32" s="23"/>
    </row>
    <row r="33" spans="1:13" x14ac:dyDescent="0.25">
      <c r="A33" s="21"/>
      <c r="B33" s="50"/>
      <c r="C33" s="22"/>
      <c r="D33" s="22"/>
      <c r="E33" s="22"/>
      <c r="F33" s="23"/>
      <c r="G33" s="23"/>
      <c r="H33" s="23"/>
      <c r="I33" s="23"/>
      <c r="J33" s="23"/>
      <c r="K33" s="23"/>
    </row>
    <row r="34" spans="1:13" x14ac:dyDescent="0.25">
      <c r="A34" s="21"/>
      <c r="B34" s="21"/>
      <c r="C34" s="22"/>
      <c r="D34" s="22"/>
      <c r="E34" s="22"/>
      <c r="F34" s="23"/>
      <c r="G34" s="23"/>
      <c r="H34" s="23"/>
      <c r="I34" s="23"/>
      <c r="J34" s="23"/>
      <c r="K34" s="23"/>
    </row>
    <row r="35" spans="1:13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</sheetData>
  <mergeCells count="2">
    <mergeCell ref="B5:K5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515F-7AEA-43C7-8DC0-4A1E4D183F0D}">
  <dimension ref="A1:L49"/>
  <sheetViews>
    <sheetView tabSelected="1" topLeftCell="A3" workbookViewId="0">
      <selection activeCell="J24" sqref="J24"/>
    </sheetView>
  </sheetViews>
  <sheetFormatPr defaultRowHeight="15" x14ac:dyDescent="0.25"/>
  <cols>
    <col min="2" max="2" width="14.42578125" customWidth="1"/>
    <col min="3" max="3" width="13.7109375" customWidth="1"/>
    <col min="4" max="5" width="13.42578125" customWidth="1"/>
    <col min="6" max="6" width="13.5703125" customWidth="1"/>
    <col min="7" max="7" width="14" customWidth="1"/>
    <col min="8" max="8" width="13.42578125" customWidth="1"/>
    <col min="9" max="9" width="13.85546875" customWidth="1"/>
    <col min="10" max="11" width="13.28515625" customWidth="1"/>
    <col min="12" max="12" width="12.7109375" bestFit="1" customWidth="1"/>
  </cols>
  <sheetData>
    <row r="1" spans="1:12" ht="18.75" thickBot="1" x14ac:dyDescent="0.3">
      <c r="A1" s="51"/>
      <c r="B1" s="70" t="s">
        <v>49</v>
      </c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25">
      <c r="A2" s="51"/>
      <c r="B2" s="52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  <c r="J2" s="53">
        <v>2021</v>
      </c>
      <c r="K2" s="53">
        <v>2022</v>
      </c>
      <c r="L2" s="53">
        <v>2023</v>
      </c>
    </row>
    <row r="3" spans="1:12" ht="15.75" thickBot="1" x14ac:dyDescent="0.3">
      <c r="A3" s="51"/>
      <c r="B3" s="54">
        <v>4374946</v>
      </c>
      <c r="C3" s="55">
        <v>4453187.3600000003</v>
      </c>
      <c r="D3" s="55">
        <v>4514477</v>
      </c>
      <c r="E3" s="55">
        <v>4583293.21</v>
      </c>
      <c r="F3" s="55">
        <v>3885671.42</v>
      </c>
      <c r="G3" s="55">
        <v>4667518.18</v>
      </c>
      <c r="H3" s="55">
        <v>5675993</v>
      </c>
      <c r="I3" s="55">
        <v>5299172</v>
      </c>
      <c r="J3" s="56">
        <v>5639221</v>
      </c>
      <c r="K3" s="57">
        <v>5319377</v>
      </c>
      <c r="L3" s="57">
        <v>5853497</v>
      </c>
    </row>
    <row r="4" spans="1:12" x14ac:dyDescent="0.25">
      <c r="A4" s="51"/>
      <c r="B4" s="58"/>
      <c r="C4" s="72" t="s">
        <v>50</v>
      </c>
      <c r="D4" s="72"/>
      <c r="E4" s="72"/>
      <c r="F4" s="72"/>
      <c r="G4" s="72"/>
      <c r="H4" s="72"/>
      <c r="I4" s="72"/>
      <c r="J4" s="72"/>
      <c r="K4" s="59"/>
    </row>
    <row r="5" spans="1:12" x14ac:dyDescent="0.25">
      <c r="A5" s="51"/>
      <c r="B5" s="58"/>
      <c r="C5" s="72"/>
      <c r="D5" s="72"/>
      <c r="E5" s="72"/>
      <c r="F5" s="72"/>
      <c r="G5" s="72"/>
      <c r="H5" s="72"/>
      <c r="I5" s="72"/>
      <c r="J5" s="72"/>
      <c r="K5" s="59"/>
    </row>
    <row r="6" spans="1:12" x14ac:dyDescent="0.25">
      <c r="A6" s="51"/>
      <c r="B6" s="51"/>
      <c r="C6" s="72"/>
      <c r="D6" s="72"/>
      <c r="E6" s="72"/>
      <c r="F6" s="72"/>
      <c r="G6" s="72"/>
      <c r="H6" s="72"/>
      <c r="I6" s="72"/>
      <c r="J6" s="72"/>
      <c r="K6" s="59"/>
    </row>
    <row r="7" spans="1:12" x14ac:dyDescent="0.25">
      <c r="A7" s="51"/>
      <c r="B7" s="51"/>
      <c r="C7" s="72"/>
      <c r="D7" s="72"/>
      <c r="E7" s="72"/>
      <c r="F7" s="72"/>
      <c r="G7" s="72"/>
      <c r="H7" s="72"/>
      <c r="I7" s="72"/>
      <c r="J7" s="72"/>
      <c r="K7" s="59"/>
    </row>
    <row r="8" spans="1:12" x14ac:dyDescent="0.25">
      <c r="A8" s="51"/>
      <c r="B8" s="51"/>
      <c r="C8" s="72"/>
      <c r="D8" s="72"/>
      <c r="E8" s="72"/>
      <c r="F8" s="72"/>
      <c r="G8" s="72"/>
      <c r="H8" s="72"/>
      <c r="I8" s="72"/>
      <c r="J8" s="72"/>
      <c r="K8" s="59"/>
    </row>
    <row r="9" spans="1:12" x14ac:dyDescent="0.25">
      <c r="A9" s="51"/>
      <c r="B9" s="51"/>
      <c r="C9" s="72"/>
      <c r="D9" s="72"/>
      <c r="E9" s="72"/>
      <c r="F9" s="72"/>
      <c r="G9" s="72"/>
      <c r="H9" s="72"/>
      <c r="I9" s="72"/>
      <c r="J9" s="72"/>
      <c r="K9" s="59"/>
    </row>
    <row r="10" spans="1:12" x14ac:dyDescent="0.25">
      <c r="A10" s="51"/>
      <c r="B10" s="51"/>
      <c r="C10" s="59"/>
      <c r="D10" s="59"/>
      <c r="E10" s="59"/>
      <c r="F10" s="59"/>
      <c r="G10" s="59"/>
      <c r="H10" s="59"/>
      <c r="I10" s="59"/>
      <c r="J10" s="59"/>
      <c r="K10" s="59"/>
    </row>
    <row r="11" spans="1:12" x14ac:dyDescent="0.25">
      <c r="A11" s="51"/>
      <c r="B11" s="51"/>
      <c r="C11" s="59"/>
      <c r="D11" s="59"/>
      <c r="E11" s="59"/>
      <c r="F11" s="59"/>
      <c r="G11" s="59"/>
      <c r="H11" s="59"/>
      <c r="I11" s="59"/>
      <c r="J11" s="59"/>
      <c r="K11" s="59"/>
    </row>
    <row r="12" spans="1:12" x14ac:dyDescent="0.25">
      <c r="A12" s="51"/>
      <c r="B12" s="21">
        <v>2013</v>
      </c>
      <c r="C12" s="21">
        <v>2014</v>
      </c>
      <c r="D12" s="21">
        <v>2015</v>
      </c>
      <c r="E12" s="21">
        <v>2016</v>
      </c>
      <c r="F12" s="21">
        <v>2017</v>
      </c>
      <c r="G12" s="21">
        <v>2018</v>
      </c>
      <c r="H12" s="21">
        <v>2019</v>
      </c>
      <c r="I12" s="21">
        <v>2020</v>
      </c>
      <c r="J12" s="21">
        <v>2021</v>
      </c>
      <c r="K12" s="21">
        <v>2022</v>
      </c>
      <c r="L12" s="21">
        <v>2023</v>
      </c>
    </row>
    <row r="13" spans="1:12" x14ac:dyDescent="0.25">
      <c r="A13" s="51"/>
      <c r="B13" s="60">
        <f>C3/74763</f>
        <v>59.564053876917733</v>
      </c>
      <c r="C13" s="60">
        <f>D3/75825</f>
        <v>59.538107484338937</v>
      </c>
      <c r="D13" s="60">
        <f>E3/78069</f>
        <v>58.708235150956206</v>
      </c>
      <c r="E13" s="60">
        <f>F3/80527</f>
        <v>48.253025941609643</v>
      </c>
      <c r="F13" s="60">
        <f>G3/82733</f>
        <v>56.41664366093336</v>
      </c>
      <c r="G13" s="60">
        <f>H3/84761</f>
        <v>66.964677151048235</v>
      </c>
      <c r="H13" s="60">
        <f>I3/86976</f>
        <v>60.926830389992645</v>
      </c>
      <c r="I13">
        <v>59.73</v>
      </c>
      <c r="J13" s="60">
        <f>J3/88723</f>
        <v>63.559854829074759</v>
      </c>
      <c r="K13" s="61">
        <f>K3/102058</f>
        <v>52.121117403829196</v>
      </c>
      <c r="L13" s="61">
        <v>55.12</v>
      </c>
    </row>
    <row r="14" spans="1:12" x14ac:dyDescent="0.25">
      <c r="A14" s="51"/>
      <c r="K14" s="21"/>
    </row>
    <row r="15" spans="1:12" x14ac:dyDescent="0.25">
      <c r="A15" s="5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2" x14ac:dyDescent="0.25">
      <c r="A16" s="5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x14ac:dyDescent="0.25">
      <c r="A17" s="5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x14ac:dyDescent="0.25">
      <c r="A18" s="5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x14ac:dyDescent="0.25">
      <c r="A19" s="5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x14ac:dyDescent="0.25">
      <c r="A20" s="5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5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25">
      <c r="A22" s="5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25">
      <c r="A23" s="5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x14ac:dyDescent="0.25">
      <c r="A24" s="5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x14ac:dyDescent="0.25">
      <c r="A25" s="5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25">
      <c r="A26" s="5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25">
      <c r="A27" s="5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x14ac:dyDescent="0.25">
      <c r="A28" s="5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x14ac:dyDescent="0.25">
      <c r="A29" s="5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 x14ac:dyDescent="0.25">
      <c r="A30" s="5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25">
      <c r="A31" s="5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 x14ac:dyDescent="0.25">
      <c r="A32" s="51"/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 x14ac:dyDescent="0.25">
      <c r="A33" s="5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x14ac:dyDescent="0.25">
      <c r="A34" s="5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x14ac:dyDescent="0.25">
      <c r="A35" s="5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x14ac:dyDescent="0.25">
      <c r="A36" s="5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x14ac:dyDescent="0.25"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x14ac:dyDescent="0.25"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x14ac:dyDescent="0.25"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 x14ac:dyDescent="0.25"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 x14ac:dyDescent="0.25"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8" spans="1:11" x14ac:dyDescent="0.25">
      <c r="B48" s="73"/>
      <c r="C48" s="73"/>
      <c r="D48" s="73"/>
      <c r="E48" s="73"/>
      <c r="F48" s="73"/>
    </row>
    <row r="49" spans="2:6" x14ac:dyDescent="0.25">
      <c r="B49" s="65"/>
      <c r="C49" s="65"/>
      <c r="D49" s="65"/>
      <c r="E49" s="65"/>
      <c r="F49" s="65"/>
    </row>
  </sheetData>
  <mergeCells count="4">
    <mergeCell ref="B1:L1"/>
    <mergeCell ref="C4:J9"/>
    <mergeCell ref="B48:F48"/>
    <mergeCell ref="B49:F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Long Term Debt</vt:lpstr>
      <vt:lpstr>Total Outstanding Debt </vt:lpstr>
      <vt:lpstr>Revenue Tax Debt Per Capita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 Carter</dc:creator>
  <cp:lastModifiedBy>Deanna Carter</cp:lastModifiedBy>
  <dcterms:created xsi:type="dcterms:W3CDTF">2024-05-15T17:19:59Z</dcterms:created>
  <dcterms:modified xsi:type="dcterms:W3CDTF">2024-05-15T17:41:05Z</dcterms:modified>
</cp:coreProperties>
</file>